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92.168.0.6\homes\純平\★ PIEMS-Lab\4. 法規制確認エクセル\0. アップロードファイル\"/>
    </mc:Choice>
  </mc:AlternateContent>
  <xr:revisionPtr revIDLastSave="0" documentId="13_ncr:1_{D462B5A3-BE7B-415E-BD5C-DB514284CADE}" xr6:coauthVersionLast="47" xr6:coauthVersionMax="47" xr10:uidLastSave="{00000000-0000-0000-0000-000000000000}"/>
  <workbookProtection workbookAlgorithmName="SHA-512" workbookHashValue="IyMkg407PA3Odw2VxclNTHHMPn7cnYPjdaio8zteKCAWzMP6G5RTYnpW7Y7es7hrdzyNv0na3noi1mP7XnZsvA==" workbookSaltValue="SBTDkjHIZw/OeTEwuUL1hg==" workbookSpinCount="100000" lockStructure="1"/>
  <bookViews>
    <workbookView xWindow="-110" yWindow="-110" windowWidth="19420" windowHeight="11500" xr2:uid="{855686C5-CC97-436C-B860-3441FD3FBA63}"/>
  </bookViews>
  <sheets>
    <sheet name="騒音・振動"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4" l="1"/>
  <c r="M48" i="4" s="1"/>
  <c r="L42" i="4"/>
  <c r="L47" i="4" s="1"/>
  <c r="K42" i="4"/>
  <c r="K43" i="4" s="1"/>
  <c r="J42" i="4"/>
  <c r="J47" i="4" s="1"/>
  <c r="I42" i="4"/>
  <c r="I48" i="4" s="1"/>
  <c r="H42" i="4"/>
  <c r="H47" i="4" s="1"/>
  <c r="G42" i="4"/>
  <c r="G43" i="4" s="1"/>
  <c r="F42" i="4"/>
  <c r="F44" i="4" s="1"/>
  <c r="E42" i="4"/>
  <c r="E48" i="4" s="1"/>
  <c r="D42" i="4"/>
  <c r="D47" i="4" s="1"/>
  <c r="B32" i="4"/>
  <c r="N23" i="4"/>
  <c r="E23" i="4"/>
  <c r="E18" i="4"/>
  <c r="D14" i="4"/>
  <c r="B3" i="4"/>
  <c r="B34" i="4" l="1"/>
  <c r="E43" i="4"/>
  <c r="C36" i="4"/>
  <c r="E44" i="4"/>
  <c r="C34" i="4"/>
  <c r="M44" i="4"/>
  <c r="B36" i="4"/>
  <c r="D43" i="4"/>
  <c r="E47" i="4"/>
  <c r="L43" i="4"/>
  <c r="B35" i="4"/>
  <c r="M43" i="4"/>
  <c r="I47" i="4"/>
  <c r="H43" i="4"/>
  <c r="C35" i="4"/>
  <c r="I43" i="4"/>
  <c r="I44" i="4"/>
  <c r="M47" i="4"/>
  <c r="F47" i="4"/>
  <c r="K48" i="4"/>
  <c r="F43" i="4"/>
  <c r="J43" i="4"/>
  <c r="G44" i="4"/>
  <c r="G45" i="4" s="1"/>
  <c r="G46" i="4" s="1"/>
  <c r="K44" i="4"/>
  <c r="K45" i="4" s="1"/>
  <c r="K46" i="4" s="1"/>
  <c r="G47" i="4"/>
  <c r="K47" i="4"/>
  <c r="D48" i="4"/>
  <c r="H48" i="4"/>
  <c r="L48" i="4"/>
  <c r="F48" i="4"/>
  <c r="J48" i="4"/>
  <c r="J44" i="4"/>
  <c r="G48" i="4"/>
  <c r="D44" i="4"/>
  <c r="H44" i="4"/>
  <c r="L44" i="4"/>
  <c r="L45" i="4" l="1"/>
  <c r="L46" i="4" s="1"/>
  <c r="M45" i="4"/>
  <c r="M46" i="4" s="1"/>
  <c r="E45" i="4"/>
  <c r="E46" i="4" s="1"/>
  <c r="N43" i="4"/>
  <c r="D45" i="4"/>
  <c r="D46" i="4" s="1"/>
  <c r="H45" i="4"/>
  <c r="H46" i="4" s="1"/>
  <c r="I45" i="4"/>
  <c r="I46" i="4" s="1"/>
  <c r="N47" i="4"/>
  <c r="C37" i="4" s="1"/>
  <c r="J45" i="4"/>
  <c r="J46" i="4" s="1"/>
  <c r="F45" i="4"/>
  <c r="N44" i="4"/>
  <c r="C40" i="4" l="1"/>
  <c r="B37" i="4"/>
  <c r="N45" i="4"/>
  <c r="C39" i="4"/>
  <c r="F46" i="4"/>
  <c r="C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DNP</author>
  </authors>
  <commentList>
    <comment ref="C37" authorId="0" shapeId="0" xr:uid="{536E3D3E-6868-466D-8965-41A68FB8480F}">
      <text>
        <r>
          <rPr>
            <sz val="9"/>
            <color indexed="81"/>
            <rFont val="MS P ゴシック"/>
            <family val="3"/>
            <charset val="128"/>
          </rPr>
          <t>セルをクリックして表示されるWebに掲載されている「低振動型圧縮機の型式指定一覧」で確認</t>
        </r>
      </text>
    </comment>
  </commentList>
</comments>
</file>

<file path=xl/sharedStrings.xml><?xml version="1.0" encoding="utf-8"?>
<sst xmlns="http://schemas.openxmlformats.org/spreadsheetml/2006/main" count="50" uniqueCount="48">
  <si>
    <t>騒音規制法・振動規制法</t>
    <rPh sb="0" eb="2">
      <t>ソウオン</t>
    </rPh>
    <rPh sb="2" eb="5">
      <t>キセイホウ</t>
    </rPh>
    <rPh sb="6" eb="8">
      <t>シンドウ</t>
    </rPh>
    <rPh sb="8" eb="11">
      <t>キセイホウ</t>
    </rPh>
    <phoneticPr fontId="1"/>
  </si>
  <si>
    <t>用途地域</t>
    <phoneticPr fontId="1"/>
  </si>
  <si>
    <t>台数</t>
    <rPh sb="0" eb="2">
      <t>ダイスウ</t>
    </rPh>
    <phoneticPr fontId="1"/>
  </si>
  <si>
    <t>送風機</t>
    <rPh sb="0" eb="3">
      <t>ソウフウキ</t>
    </rPh>
    <phoneticPr fontId="1"/>
  </si>
  <si>
    <t>空気圧縮機</t>
    <rPh sb="0" eb="2">
      <t>クウキ</t>
    </rPh>
    <rPh sb="2" eb="5">
      <t>アッシュクキ</t>
    </rPh>
    <phoneticPr fontId="1"/>
  </si>
  <si>
    <t>合成樹脂用射出成形機</t>
    <rPh sb="0" eb="2">
      <t>ゴウセイ</t>
    </rPh>
    <rPh sb="2" eb="5">
      <t>ジュシヨウ</t>
    </rPh>
    <rPh sb="5" eb="7">
      <t>シャシュツ</t>
    </rPh>
    <rPh sb="7" eb="9">
      <t>セイケイ</t>
    </rPh>
    <rPh sb="9" eb="10">
      <t>キ</t>
    </rPh>
    <phoneticPr fontId="1"/>
  </si>
  <si>
    <t>印刷機械</t>
    <rPh sb="0" eb="2">
      <t>インサツ</t>
    </rPh>
    <rPh sb="2" eb="4">
      <t>キカイ</t>
    </rPh>
    <phoneticPr fontId="1"/>
  </si>
  <si>
    <t>適用を受ける要件</t>
    <rPh sb="0" eb="2">
      <t>テキヨウ</t>
    </rPh>
    <rPh sb="3" eb="4">
      <t>ウ</t>
    </rPh>
    <rPh sb="6" eb="8">
      <t>ヨウケン</t>
    </rPh>
    <phoneticPr fontId="1"/>
  </si>
  <si>
    <t>法適用あり＝1</t>
    <rPh sb="0" eb="3">
      <t>ホウテキヨウ</t>
    </rPh>
    <phoneticPr fontId="1"/>
  </si>
  <si>
    <t>1
2
3</t>
    <phoneticPr fontId="1"/>
  </si>
  <si>
    <t>機器の種類</t>
    <rPh sb="0" eb="2">
      <t>キキ</t>
    </rPh>
    <rPh sb="3" eb="5">
      <t>シュルイ</t>
    </rPh>
    <phoneticPr fontId="1"/>
  </si>
  <si>
    <t>騒音規制法の適用を受ける施設では"1"が入る。</t>
    <rPh sb="0" eb="2">
      <t>ソウオン</t>
    </rPh>
    <rPh sb="2" eb="5">
      <t>キセイホウ</t>
    </rPh>
    <rPh sb="6" eb="8">
      <t>テキヨウ</t>
    </rPh>
    <rPh sb="9" eb="10">
      <t>ウ</t>
    </rPh>
    <rPh sb="12" eb="14">
      <t>シセツ</t>
    </rPh>
    <rPh sb="20" eb="21">
      <t>ハイ</t>
    </rPh>
    <phoneticPr fontId="1"/>
  </si>
  <si>
    <t>騒音：原動機の定格出力が 7.5 kW以上</t>
    <rPh sb="0" eb="2">
      <t>ソウオン</t>
    </rPh>
    <phoneticPr fontId="1"/>
  </si>
  <si>
    <t>騒音：原動機の定格出力が 7.5 kW以上、振動：原動機の定格出力が 7.5 kW以上、除外あり*</t>
    <rPh sb="22" eb="24">
      <t>シンドウ</t>
    </rPh>
    <phoneticPr fontId="1"/>
  </si>
  <si>
    <t>騒音：原動機を用いるもの、　　　　　　　　　 　　振動：原動機の定格出力が 2.2 kW以上</t>
    <rPh sb="0" eb="2">
      <t>ソウオン</t>
    </rPh>
    <rPh sb="25" eb="27">
      <t>シンドウ</t>
    </rPh>
    <phoneticPr fontId="1"/>
  </si>
  <si>
    <t>振動規制法の適用を受ける施設では"2"が入る。</t>
    <rPh sb="0" eb="2">
      <t>シンドウ</t>
    </rPh>
    <rPh sb="2" eb="5">
      <t>キセイホウ</t>
    </rPh>
    <rPh sb="6" eb="8">
      <t>テキヨウ</t>
    </rPh>
    <rPh sb="9" eb="10">
      <t>ウ</t>
    </rPh>
    <rPh sb="12" eb="14">
      <t>シセツ</t>
    </rPh>
    <rPh sb="20" eb="21">
      <t>ハイ</t>
    </rPh>
    <phoneticPr fontId="1"/>
  </si>
  <si>
    <t>法適用あり＝2</t>
    <rPh sb="0" eb="3">
      <t>ホウテキヨウ</t>
    </rPh>
    <phoneticPr fontId="1"/>
  </si>
  <si>
    <t>両法適用あり＝3</t>
    <rPh sb="0" eb="1">
      <t>リョウ</t>
    </rPh>
    <rPh sb="1" eb="4">
      <t>ホウテキヨウ</t>
    </rPh>
    <phoneticPr fontId="1"/>
  </si>
  <si>
    <t>騒音規制法と振動規制法の両方の適用を受ける施設では"3"が入る。</t>
    <rPh sb="0" eb="2">
      <t>ソウオン</t>
    </rPh>
    <rPh sb="2" eb="5">
      <t>キセイホウ</t>
    </rPh>
    <rPh sb="6" eb="8">
      <t>シンドウ</t>
    </rPh>
    <rPh sb="8" eb="11">
      <t>キセイホウ</t>
    </rPh>
    <rPh sb="12" eb="14">
      <t>リョウホウ</t>
    </rPh>
    <rPh sb="15" eb="17">
      <t>テキヨウ</t>
    </rPh>
    <rPh sb="18" eb="19">
      <t>ウ</t>
    </rPh>
    <rPh sb="21" eb="23">
      <t>シセツ</t>
    </rPh>
    <rPh sb="29" eb="30">
      <t>ハイ</t>
    </rPh>
    <phoneticPr fontId="1"/>
  </si>
  <si>
    <t>以降は、法的義務の表示をしない仕様になっています。</t>
    <rPh sb="0" eb="2">
      <t>イコウ</t>
    </rPh>
    <rPh sb="4" eb="6">
      <t>ホウテキ</t>
    </rPh>
    <rPh sb="6" eb="8">
      <t>ギム</t>
    </rPh>
    <rPh sb="9" eb="11">
      <t>ヒョウジ</t>
    </rPh>
    <rPh sb="15" eb="17">
      <t>シヨウ</t>
    </rPh>
    <phoneticPr fontId="1"/>
  </si>
  <si>
    <r>
      <rPr>
        <b/>
        <sz val="11"/>
        <color theme="1"/>
        <rFont val="Segoe UI Symbol"/>
        <family val="1"/>
        <charset val="1"/>
      </rPr>
      <t xml:space="preserve">← </t>
    </r>
    <r>
      <rPr>
        <b/>
        <sz val="11"/>
        <color theme="1"/>
        <rFont val="ＭＳ Ｐ明朝"/>
        <family val="1"/>
        <charset val="128"/>
      </rPr>
      <t>今日の日付</t>
    </r>
    <rPh sb="2" eb="4">
      <t>キョウ</t>
    </rPh>
    <rPh sb="5" eb="7">
      <t>ヒヅケ</t>
    </rPh>
    <phoneticPr fontId="1"/>
  </si>
  <si>
    <t>どちらか適用＝1</t>
    <rPh sb="4" eb="6">
      <t>テキヨウ</t>
    </rPh>
    <phoneticPr fontId="1"/>
  </si>
  <si>
    <t>１．工場を設置している敷地が、都市計画法で受けるする用途地域を確認してください。</t>
    <rPh sb="2" eb="4">
      <t>コウジョウ</t>
    </rPh>
    <rPh sb="5" eb="7">
      <t>セッチ</t>
    </rPh>
    <rPh sb="11" eb="13">
      <t>シキチ</t>
    </rPh>
    <rPh sb="15" eb="20">
      <t>トシケイカクホウ</t>
    </rPh>
    <rPh sb="26" eb="30">
      <t>ヨウトチイキ</t>
    </rPh>
    <rPh sb="31" eb="33">
      <t>カクニン</t>
    </rPh>
    <phoneticPr fontId="1"/>
  </si>
  <si>
    <r>
      <t>工場は</t>
    </r>
    <r>
      <rPr>
        <sz val="11"/>
        <color rgb="FF00B050"/>
        <rFont val="UD デジタル 教科書体 NK-B"/>
        <family val="1"/>
        <charset val="128"/>
      </rPr>
      <t>騒音</t>
    </r>
    <r>
      <rPr>
        <sz val="11"/>
        <color theme="1"/>
        <rFont val="UD デジタル 教科書体 NK-B"/>
        <family val="1"/>
        <charset val="128"/>
      </rPr>
      <t>規制法の適用を受ける区域ですか？</t>
    </r>
    <rPh sb="0" eb="2">
      <t>コウジョウ</t>
    </rPh>
    <rPh sb="3" eb="5">
      <t>ソウオン</t>
    </rPh>
    <rPh sb="5" eb="8">
      <t>キセイホウ</t>
    </rPh>
    <rPh sb="9" eb="11">
      <t>テキヨウ</t>
    </rPh>
    <rPh sb="12" eb="13">
      <t>ウ</t>
    </rPh>
    <rPh sb="15" eb="17">
      <t>クイキ</t>
    </rPh>
    <phoneticPr fontId="1"/>
  </si>
  <si>
    <r>
      <rPr>
        <sz val="11"/>
        <color rgb="FF0070C0"/>
        <rFont val="UD デジタル 教科書体 NK-B"/>
        <family val="1"/>
        <charset val="128"/>
      </rPr>
      <t>振動</t>
    </r>
    <r>
      <rPr>
        <sz val="11"/>
        <color theme="1"/>
        <rFont val="UD デジタル 教科書体 NK-B"/>
        <family val="1"/>
        <charset val="128"/>
      </rPr>
      <t>の区域の区分</t>
    </r>
    <rPh sb="0" eb="2">
      <t>シンドウ</t>
    </rPh>
    <phoneticPr fontId="1"/>
  </si>
  <si>
    <r>
      <t>２-1．「工場が設置している市町村名、</t>
    </r>
    <r>
      <rPr>
        <sz val="11"/>
        <color rgb="FF00B050"/>
        <rFont val="UD デジタル 教科書体 NK-B"/>
        <family val="1"/>
        <charset val="128"/>
      </rPr>
      <t>騒音</t>
    </r>
    <r>
      <rPr>
        <sz val="11"/>
        <color theme="1"/>
        <rFont val="UD デジタル 教科書体 NK-B"/>
        <family val="1"/>
        <charset val="128"/>
      </rPr>
      <t>、区域」のキーワードからネットで検索して、用途地域が受けるする区域を調べてください。
　　ネット検索で分からなければ、市町村や都道府県に電話して「</t>
    </r>
    <r>
      <rPr>
        <sz val="11"/>
        <color rgb="FF00B050"/>
        <rFont val="UD デジタル 教科書体 NK-B"/>
        <family val="1"/>
        <charset val="128"/>
      </rPr>
      <t>騒音</t>
    </r>
    <r>
      <rPr>
        <sz val="11"/>
        <color theme="1"/>
        <rFont val="UD デジタル 教科書体 NK-B"/>
        <family val="1"/>
        <charset val="128"/>
      </rPr>
      <t>規制法の区域を調べたい」と伝え、調べてください。</t>
    </r>
    <rPh sb="5" eb="7">
      <t>コウジョウ</t>
    </rPh>
    <rPh sb="8" eb="10">
      <t>セッチ</t>
    </rPh>
    <rPh sb="14" eb="17">
      <t>シチョウソン</t>
    </rPh>
    <rPh sb="17" eb="18">
      <t>メイ</t>
    </rPh>
    <rPh sb="19" eb="21">
      <t>ソウオン</t>
    </rPh>
    <rPh sb="22" eb="24">
      <t>クイキ</t>
    </rPh>
    <rPh sb="37" eb="39">
      <t>ケンサク</t>
    </rPh>
    <rPh sb="42" eb="46">
      <t>ヨウトチイキ</t>
    </rPh>
    <rPh sb="52" eb="54">
      <t>クイキ</t>
    </rPh>
    <rPh sb="55" eb="56">
      <t>シラ</t>
    </rPh>
    <rPh sb="69" eb="71">
      <t>ケンサク</t>
    </rPh>
    <rPh sb="72" eb="73">
      <t>ワ</t>
    </rPh>
    <rPh sb="80" eb="83">
      <t>シチョウソン</t>
    </rPh>
    <rPh sb="84" eb="88">
      <t>トドウフケン</t>
    </rPh>
    <rPh sb="94" eb="96">
      <t>ソウオン</t>
    </rPh>
    <rPh sb="96" eb="98">
      <t>キセイ</t>
    </rPh>
    <rPh sb="98" eb="99">
      <t>ホウ</t>
    </rPh>
    <rPh sb="100" eb="102">
      <t>クイキ</t>
    </rPh>
    <rPh sb="103" eb="104">
      <t>シラ</t>
    </rPh>
    <rPh sb="109" eb="110">
      <t>ツタ</t>
    </rPh>
    <rPh sb="112" eb="113">
      <t>シラ</t>
    </rPh>
    <phoneticPr fontId="1"/>
  </si>
  <si>
    <r>
      <t>工場は</t>
    </r>
    <r>
      <rPr>
        <sz val="11"/>
        <color rgb="FF0070C0"/>
        <rFont val="UD デジタル 教科書体 NK-B"/>
        <family val="1"/>
        <charset val="128"/>
      </rPr>
      <t>振動</t>
    </r>
    <r>
      <rPr>
        <sz val="11"/>
        <color theme="1"/>
        <rFont val="UD デジタル 教科書体 NK-B"/>
        <family val="1"/>
        <charset val="128"/>
      </rPr>
      <t>規制法の適用を受ける区域ですか？</t>
    </r>
    <rPh sb="0" eb="2">
      <t>コウジョウ</t>
    </rPh>
    <rPh sb="3" eb="5">
      <t>シンドウ</t>
    </rPh>
    <rPh sb="5" eb="8">
      <t>キセイホウ</t>
    </rPh>
    <rPh sb="9" eb="11">
      <t>テキヨウ</t>
    </rPh>
    <rPh sb="12" eb="13">
      <t>ウ</t>
    </rPh>
    <rPh sb="15" eb="17">
      <t>クイキ</t>
    </rPh>
    <phoneticPr fontId="1"/>
  </si>
  <si>
    <r>
      <rPr>
        <sz val="11"/>
        <color rgb="FF00B050"/>
        <rFont val="UD デジタル 教科書体 NK-B"/>
        <family val="1"/>
        <charset val="128"/>
      </rPr>
      <t>騒音</t>
    </r>
    <r>
      <rPr>
        <sz val="11"/>
        <color theme="1"/>
        <rFont val="UD デジタル 教科書体 NK-B"/>
        <family val="1"/>
        <charset val="128"/>
      </rPr>
      <t>の区域の区分</t>
    </r>
    <rPh sb="0" eb="2">
      <t>ソウオン</t>
    </rPh>
    <phoneticPr fontId="1"/>
  </si>
  <si>
    <t>（区域の指定は変更されることがあります。数年ごとに確認してください。）</t>
    <rPh sb="1" eb="3">
      <t>クイキ</t>
    </rPh>
    <rPh sb="4" eb="6">
      <t>シテイ</t>
    </rPh>
    <rPh sb="7" eb="9">
      <t>ヘンコウ</t>
    </rPh>
    <rPh sb="20" eb="22">
      <t>スウネン</t>
    </rPh>
    <rPh sb="25" eb="27">
      <t>カクニン</t>
    </rPh>
    <phoneticPr fontId="1"/>
  </si>
  <si>
    <r>
      <t>*：</t>
    </r>
    <r>
      <rPr>
        <b/>
        <sz val="9"/>
        <color theme="1"/>
        <rFont val="UD デジタル 教科書体 NK-R"/>
        <family val="1"/>
        <charset val="128"/>
      </rPr>
      <t>スクリュー式の圧縮機</t>
    </r>
    <r>
      <rPr>
        <sz val="9"/>
        <color theme="1"/>
        <rFont val="UD デジタル 教科書体 NK-R"/>
        <family val="1"/>
        <charset val="128"/>
      </rPr>
      <t>は「低振動型圧縮機」として機器は振動規制法における特定施設から除外され、同法の規制対象外となります。型式指定を受けた機器は次のアドレスの</t>
    </r>
    <r>
      <rPr>
        <sz val="9"/>
        <color theme="1"/>
        <rFont val="UD デジタル 教科書体 NK-B"/>
        <family val="1"/>
        <charset val="128"/>
      </rPr>
      <t>「低振動型圧縮機の型式指定一覧」に掲載</t>
    </r>
    <r>
      <rPr>
        <sz val="9"/>
        <color theme="1"/>
        <rFont val="UD デジタル 教科書体 NK-R"/>
        <family val="1"/>
        <charset val="128"/>
      </rPr>
      <t>されています。確認してください。https://www.env.go.jp/page_00429.html</t>
    </r>
    <rPh sb="70" eb="72">
      <t>キキ</t>
    </rPh>
    <rPh sb="73" eb="74">
      <t>ツギ</t>
    </rPh>
    <phoneticPr fontId="1"/>
  </si>
  <si>
    <r>
      <t>2-2．同様に、「工場が設置している市町村名、</t>
    </r>
    <r>
      <rPr>
        <sz val="11"/>
        <color rgb="FF0070C0"/>
        <rFont val="UD デジタル 教科書体 NK-B"/>
        <family val="1"/>
        <charset val="128"/>
      </rPr>
      <t>振動</t>
    </r>
    <r>
      <rPr>
        <sz val="11"/>
        <color theme="1"/>
        <rFont val="UD デジタル 教科書体 NK-B"/>
        <family val="1"/>
        <charset val="128"/>
      </rPr>
      <t>、区域」からキーワードでネットで検索して、用途地域が受けるする区域を調べてください。
　　ネット検索で分からなければ、市町村や都道府県に電話して「</t>
    </r>
    <r>
      <rPr>
        <sz val="11"/>
        <color rgb="FF0070C0"/>
        <rFont val="UD デジタル 教科書体 NK-B"/>
        <family val="1"/>
        <charset val="128"/>
      </rPr>
      <t>振動</t>
    </r>
    <r>
      <rPr>
        <sz val="11"/>
        <color theme="1"/>
        <rFont val="UD デジタル 教科書体 NK-B"/>
        <family val="1"/>
        <charset val="128"/>
      </rPr>
      <t>規制法の区域を調べたい」と伝え、教えてもらってください。</t>
    </r>
    <rPh sb="4" eb="6">
      <t>ドウヨウ</t>
    </rPh>
    <rPh sb="9" eb="11">
      <t>コウジョウ</t>
    </rPh>
    <rPh sb="12" eb="14">
      <t>セッチ</t>
    </rPh>
    <rPh sb="18" eb="21">
      <t>シチョウソン</t>
    </rPh>
    <rPh sb="21" eb="22">
      <t>メイ</t>
    </rPh>
    <rPh sb="23" eb="25">
      <t>シンドウ</t>
    </rPh>
    <rPh sb="26" eb="28">
      <t>クイキ</t>
    </rPh>
    <rPh sb="41" eb="43">
      <t>ケンサク</t>
    </rPh>
    <rPh sb="46" eb="50">
      <t>ヨウトチイキ</t>
    </rPh>
    <rPh sb="56" eb="58">
      <t>クイキ</t>
    </rPh>
    <rPh sb="59" eb="60">
      <t>シラ</t>
    </rPh>
    <rPh sb="73" eb="75">
      <t>ケンサク</t>
    </rPh>
    <rPh sb="76" eb="77">
      <t>ワ</t>
    </rPh>
    <rPh sb="84" eb="87">
      <t>シチョウソン</t>
    </rPh>
    <rPh sb="88" eb="92">
      <t>トドウフケン</t>
    </rPh>
    <rPh sb="98" eb="100">
      <t>シンドウ</t>
    </rPh>
    <rPh sb="100" eb="102">
      <t>キセイ</t>
    </rPh>
    <rPh sb="102" eb="103">
      <t>ホウ</t>
    </rPh>
    <rPh sb="104" eb="106">
      <t>クイキ</t>
    </rPh>
    <rPh sb="107" eb="108">
      <t>シラ</t>
    </rPh>
    <rPh sb="113" eb="114">
      <t>ツタ</t>
    </rPh>
    <phoneticPr fontId="1"/>
  </si>
  <si>
    <t>緑色のセルはすべて記入してください</t>
    <phoneticPr fontId="1"/>
  </si>
  <si>
    <t>　振動規制法の特定施設「圧縮機」は「空気圧縮機」以外も含みます。ただし、冷凍機に用いるものは含まれません（昭和51年12月01日環大特154号［改定］平成5年7月26日）。</t>
    <rPh sb="1" eb="3">
      <t>シンドウ</t>
    </rPh>
    <rPh sb="3" eb="6">
      <t>キセイホウ</t>
    </rPh>
    <rPh sb="7" eb="9">
      <t>トクテイ</t>
    </rPh>
    <rPh sb="9" eb="11">
      <t>シセツ</t>
    </rPh>
    <rPh sb="12" eb="15">
      <t>アッシュクキ</t>
    </rPh>
    <rPh sb="18" eb="20">
      <t>クウキ</t>
    </rPh>
    <rPh sb="20" eb="23">
      <t>アッシュクキ</t>
    </rPh>
    <rPh sb="24" eb="26">
      <t>イガイ</t>
    </rPh>
    <rPh sb="27" eb="28">
      <t>フク</t>
    </rPh>
    <phoneticPr fontId="1"/>
  </si>
  <si>
    <t>https://www.env.go.jp/hourei/08/000006.html</t>
    <phoneticPr fontId="1"/>
  </si>
  <si>
    <t>1
2</t>
    <phoneticPr fontId="1"/>
  </si>
  <si>
    <t>https://www.env.go.jp/earth/report/h17-02/00.pdf</t>
    <phoneticPr fontId="1"/>
  </si>
  <si>
    <t>https://www.env.go.jp/earth/report/h17-02/03.pdf</t>
    <phoneticPr fontId="1"/>
  </si>
  <si>
    <t>　「フロン類回収を推進するために考えられる方策と検討課題について」（平成17年3月フロン回収推進方策検討会）の「参考 1 業務用冷凍空調機器の概要」に「（９）パッケージエアコン」が
　挙げられていることから「冷凍機」と扱い、印刷工場には「空気圧縮機」以外の「圧縮機」はないものとして、チェックリストを作成しています。</t>
    <rPh sb="104" eb="107">
      <t>レイトウキ</t>
    </rPh>
    <rPh sb="112" eb="114">
      <t>インサツ</t>
    </rPh>
    <rPh sb="114" eb="116">
      <t>コウジョウ</t>
    </rPh>
    <rPh sb="119" eb="121">
      <t>クウキ</t>
    </rPh>
    <rPh sb="121" eb="124">
      <t>アッシュクキ</t>
    </rPh>
    <rPh sb="125" eb="127">
      <t>イガイ</t>
    </rPh>
    <rPh sb="129" eb="132">
      <t>アッシュクキ</t>
    </rPh>
    <rPh sb="150" eb="152">
      <t>サクセイ</t>
    </rPh>
    <phoneticPr fontId="1"/>
  </si>
  <si>
    <t>法適用の可否、法的義務を表示していません。</t>
    <phoneticPr fontId="1"/>
  </si>
  <si>
    <t>更新版を使用してください。</t>
    <phoneticPr fontId="1"/>
  </si>
  <si>
    <t>有効なセルに「機器の種類」に空気圧縮機を選択すると"1"が入る</t>
    <rPh sb="0" eb="2">
      <t>ユウコウ</t>
    </rPh>
    <rPh sb="7" eb="9">
      <t>キキ</t>
    </rPh>
    <rPh sb="10" eb="12">
      <t>シュルイ</t>
    </rPh>
    <rPh sb="14" eb="16">
      <t>クウキ</t>
    </rPh>
    <rPh sb="16" eb="19">
      <t>アッシュクキ</t>
    </rPh>
    <rPh sb="20" eb="22">
      <t>センタク</t>
    </rPh>
    <rPh sb="29" eb="30">
      <t>ハイ</t>
    </rPh>
    <phoneticPr fontId="1"/>
  </si>
  <si>
    <t>有効なセルに「機器の種類」に射出成形機を選択すると"1"が入る</t>
    <rPh sb="0" eb="2">
      <t>ユウコウ</t>
    </rPh>
    <rPh sb="7" eb="9">
      <t>キキ</t>
    </rPh>
    <rPh sb="10" eb="12">
      <t>シュルイ</t>
    </rPh>
    <rPh sb="20" eb="22">
      <t>センタク</t>
    </rPh>
    <rPh sb="29" eb="30">
      <t>ハイ</t>
    </rPh>
    <phoneticPr fontId="1"/>
  </si>
  <si>
    <t>C38セル表示用（騒音規制法のみ適用を受ける施設では"〇"が入る。）</t>
    <rPh sb="5" eb="8">
      <t>ヒョウジヨウ</t>
    </rPh>
    <rPh sb="9" eb="11">
      <t>ソウオン</t>
    </rPh>
    <rPh sb="11" eb="14">
      <t>キセイホウ</t>
    </rPh>
    <rPh sb="16" eb="18">
      <t>テキヨウ</t>
    </rPh>
    <rPh sb="19" eb="20">
      <t>ウ</t>
    </rPh>
    <rPh sb="22" eb="24">
      <t>シセツ</t>
    </rPh>
    <rPh sb="30" eb="31">
      <t>ハイ</t>
    </rPh>
    <phoneticPr fontId="1"/>
  </si>
  <si>
    <r>
      <t>1</t>
    </r>
    <r>
      <rPr>
        <sz val="8"/>
        <color theme="5" tint="-0.249977111117893"/>
        <rFont val="UD デジタル 教科書体 NK-B"/>
        <family val="1"/>
        <charset val="128"/>
      </rPr>
      <t>（行調整）</t>
    </r>
    <r>
      <rPr>
        <sz val="11"/>
        <color theme="5" tint="-0.249977111117893"/>
        <rFont val="UD デジタル 教科書体 NK-B"/>
        <family val="1"/>
        <charset val="128"/>
      </rPr>
      <t xml:space="preserve">
２</t>
    </r>
    <rPh sb="2" eb="5">
      <t>ギョウチョウセイ</t>
    </rPh>
    <phoneticPr fontId="1"/>
  </si>
  <si>
    <t>使用期限は2025年9月です。</t>
    <rPh sb="0" eb="2">
      <t>シヨウ</t>
    </rPh>
    <rPh sb="2" eb="4">
      <t>キゲン</t>
    </rPh>
    <rPh sb="9" eb="10">
      <t>ネン</t>
    </rPh>
    <rPh sb="11" eb="12">
      <t>ガツ</t>
    </rPh>
    <phoneticPr fontId="1"/>
  </si>
  <si>
    <t>有効なセルには"1"が入る。</t>
    <rPh sb="0" eb="2">
      <t>ユウコウ</t>
    </rPh>
    <rPh sb="11" eb="12">
      <t>ハイ</t>
    </rPh>
    <phoneticPr fontId="1"/>
  </si>
  <si>
    <t>3-2．機器のスペックを入力してください。（緑のセル以外は入力は不要です。）</t>
    <rPh sb="22" eb="23">
      <t>ミドリ</t>
    </rPh>
    <rPh sb="26" eb="28">
      <t>イガイ</t>
    </rPh>
    <rPh sb="29" eb="31">
      <t>ニュウリョク</t>
    </rPh>
    <rPh sb="32" eb="34">
      <t>フヨウ</t>
    </rPh>
    <phoneticPr fontId="1"/>
  </si>
  <si>
    <t>3-1.以下の機器を工場に設置している場合は、台数を入力していください。合計10台まで確認可能です。</t>
    <rPh sb="4" eb="6">
      <t>イカ</t>
    </rPh>
    <rPh sb="7" eb="9">
      <t>キキ</t>
    </rPh>
    <rPh sb="10" eb="12">
      <t>コウジョウ</t>
    </rPh>
    <rPh sb="13" eb="15">
      <t>セッチ</t>
    </rPh>
    <rPh sb="19" eb="21">
      <t>バアイ</t>
    </rPh>
    <rPh sb="23" eb="25">
      <t>ダイスウ</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</si>
</sst>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台&quot;"/>
    <numFmt numFmtId="180" formatCode="#,##0.0;[Red]\-#,##0.0"/>
  </numFmts>
  <fonts count="48">
    <font>
      <sz val="11"/>
      <color theme="1"/>
      <name val="游ゴシック"/>
      <family val="2"/>
      <charset val="128"/>
      <scheme val="minor"/>
    </font>
    <font>
      <sz val="6"/>
      <name val="游ゴシック"/>
      <family val="2"/>
      <charset val="128"/>
      <scheme val="minor"/>
    </font>
    <font>
      <sz val="14"/>
      <color theme="1"/>
      <name val="UD デジタル 教科書体 NK-B"/>
      <family val="1"/>
      <charset val="128"/>
    </font>
    <font>
      <sz val="11"/>
      <color theme="1"/>
      <name val="UD デジタル 教科書体 NK-B"/>
      <family val="1"/>
      <charset val="128"/>
    </font>
    <font>
      <sz val="11"/>
      <color theme="1"/>
      <name val="游ゴシック"/>
      <family val="2"/>
      <charset val="128"/>
      <scheme val="minor"/>
    </font>
    <font>
      <sz val="11"/>
      <color theme="1"/>
      <name val="UD デジタル 教科書体 NK-R"/>
      <family val="1"/>
      <charset val="128"/>
    </font>
    <font>
      <sz val="9"/>
      <color indexed="81"/>
      <name val="MS P ゴシック"/>
      <family val="3"/>
      <charset val="128"/>
    </font>
    <font>
      <sz val="6"/>
      <color theme="1"/>
      <name val="游ゴシック"/>
      <family val="1"/>
      <charset val="128"/>
      <scheme val="minor"/>
    </font>
    <font>
      <sz val="10"/>
      <color theme="1"/>
      <name val="游ゴシック"/>
      <family val="3"/>
      <charset val="128"/>
      <scheme val="minor"/>
    </font>
    <font>
      <sz val="11"/>
      <color rgb="FFFF0000"/>
      <name val="UD デジタル 教科書体 NK-B"/>
      <family val="1"/>
      <charset val="128"/>
    </font>
    <font>
      <sz val="10"/>
      <color theme="1"/>
      <name val="UD デジタル 教科書体 NK-R"/>
      <family val="1"/>
      <charset val="128"/>
    </font>
    <font>
      <b/>
      <sz val="14"/>
      <color theme="1"/>
      <name val="游ゴシック"/>
      <family val="1"/>
      <charset val="128"/>
      <scheme val="minor"/>
    </font>
    <font>
      <b/>
      <sz val="11"/>
      <color theme="1"/>
      <name val="Cambria Math"/>
      <family val="1"/>
      <charset val="1"/>
    </font>
    <font>
      <b/>
      <sz val="11"/>
      <color theme="1"/>
      <name val="Segoe UI Symbol"/>
      <family val="1"/>
      <charset val="1"/>
    </font>
    <font>
      <b/>
      <sz val="11"/>
      <color theme="1"/>
      <name val="ＭＳ Ｐ明朝"/>
      <family val="1"/>
      <charset val="128"/>
    </font>
    <font>
      <sz val="18"/>
      <color theme="0"/>
      <name val="游ゴシック"/>
      <family val="1"/>
      <charset val="128"/>
      <scheme val="minor"/>
    </font>
    <font>
      <sz val="6"/>
      <color theme="5" tint="-0.249977111117893"/>
      <name val="游ゴシック"/>
      <family val="3"/>
      <charset val="128"/>
      <scheme val="minor"/>
    </font>
    <font>
      <sz val="6"/>
      <color theme="5" tint="-0.249977111117893"/>
      <name val="游ゴシック"/>
      <family val="1"/>
      <charset val="128"/>
      <scheme val="minor"/>
    </font>
    <font>
      <sz val="9"/>
      <color theme="5"/>
      <name val="游ゴシック"/>
      <family val="2"/>
      <charset val="128"/>
      <scheme val="minor"/>
    </font>
    <font>
      <b/>
      <sz val="11"/>
      <color rgb="FF7030A0"/>
      <name val="UD デジタル 教科書体 NK-B"/>
      <family val="1"/>
      <charset val="128"/>
    </font>
    <font>
      <b/>
      <sz val="11"/>
      <color rgb="FF00B050"/>
      <name val="UD デジタル 教科書体 NK-B"/>
      <family val="1"/>
      <charset val="128"/>
    </font>
    <font>
      <sz val="11"/>
      <color rgb="FF0070C0"/>
      <name val="UD デジタル 教科書体 NK-B"/>
      <family val="1"/>
      <charset val="128"/>
    </font>
    <font>
      <sz val="11"/>
      <color rgb="FF00B050"/>
      <name val="UD デジタル 教科書体 NK-B"/>
      <family val="1"/>
      <charset val="128"/>
    </font>
    <font>
      <b/>
      <sz val="11"/>
      <color rgb="FF0070C0"/>
      <name val="UD デジタル 教科書体 NK-B"/>
      <family val="1"/>
      <charset val="128"/>
    </font>
    <font>
      <sz val="9"/>
      <color theme="1"/>
      <name val="UD デジタル 教科書体 NK-R"/>
      <family val="1"/>
      <charset val="128"/>
    </font>
    <font>
      <b/>
      <sz val="9"/>
      <color theme="1"/>
      <name val="UD デジタル 教科書体 NK-R"/>
      <family val="1"/>
      <charset val="128"/>
    </font>
    <font>
      <b/>
      <sz val="12"/>
      <color rgb="FFC00000"/>
      <name val="UD デジタル 教科書体 NK-B"/>
      <family val="1"/>
      <charset val="128"/>
    </font>
    <font>
      <sz val="11"/>
      <color rgb="FFC00000"/>
      <name val="游ゴシック"/>
      <family val="2"/>
      <charset val="128"/>
      <scheme val="minor"/>
    </font>
    <font>
      <sz val="18"/>
      <name val="游ゴシック"/>
      <family val="1"/>
      <charset val="128"/>
      <scheme val="minor"/>
    </font>
    <font>
      <sz val="18"/>
      <name val="游ゴシック"/>
      <family val="3"/>
      <charset val="128"/>
      <scheme val="minor"/>
    </font>
    <font>
      <sz val="16"/>
      <color theme="0"/>
      <name val="游ゴシック"/>
      <family val="3"/>
      <charset val="128"/>
      <scheme val="minor"/>
    </font>
    <font>
      <sz val="8"/>
      <color theme="1"/>
      <name val="UD デジタル 教科書体 NK-R"/>
      <family val="1"/>
      <charset val="128"/>
    </font>
    <font>
      <sz val="9"/>
      <color theme="1"/>
      <name val="UD デジタル 教科書体 NK-B"/>
      <family val="1"/>
      <charset val="128"/>
    </font>
    <font>
      <sz val="9"/>
      <color theme="0"/>
      <name val="UD デジタル 教科書体 NK-R"/>
      <family val="1"/>
      <charset val="128"/>
    </font>
    <font>
      <b/>
      <sz val="11"/>
      <color theme="1"/>
      <name val="UD デジタル 教科書体 NK-B"/>
      <family val="1"/>
      <charset val="128"/>
    </font>
    <font>
      <sz val="11"/>
      <color rgb="FF0070C0"/>
      <name val="UD デジタル 教科書体 NK-R"/>
      <family val="1"/>
      <charset val="128"/>
    </font>
    <font>
      <sz val="11"/>
      <color rgb="FF7030A0"/>
      <name val="UD デジタル 教科書体 NK-R"/>
      <family val="1"/>
      <charset val="128"/>
    </font>
    <font>
      <sz val="11"/>
      <color rgb="FF00B050"/>
      <name val="UD デジタル 教科書体 NK-R"/>
      <family val="1"/>
      <charset val="128"/>
    </font>
    <font>
      <u/>
      <sz val="11"/>
      <color theme="10"/>
      <name val="游ゴシック"/>
      <family val="2"/>
      <charset val="128"/>
      <scheme val="minor"/>
    </font>
    <font>
      <u/>
      <sz val="6"/>
      <color theme="10"/>
      <name val="游ゴシック"/>
      <family val="2"/>
      <charset val="128"/>
      <scheme val="minor"/>
    </font>
    <font>
      <sz val="6"/>
      <color theme="1"/>
      <name val="UD デジタル 教科書体 NK-R"/>
      <family val="1"/>
      <charset val="128"/>
    </font>
    <font>
      <sz val="6"/>
      <color theme="1"/>
      <name val="游ゴシック"/>
      <family val="2"/>
      <charset val="128"/>
      <scheme val="minor"/>
    </font>
    <font>
      <sz val="6"/>
      <color theme="1"/>
      <name val="游ゴシック"/>
      <family val="3"/>
      <charset val="128"/>
      <scheme val="minor"/>
    </font>
    <font>
      <u/>
      <sz val="6"/>
      <color theme="10"/>
      <name val="游ゴシック"/>
      <family val="3"/>
      <charset val="128"/>
      <scheme val="minor"/>
    </font>
    <font>
      <sz val="9"/>
      <color rgb="FFC00000"/>
      <name val="UD デジタル 教科書体 NK-R"/>
      <family val="1"/>
      <charset val="128"/>
    </font>
    <font>
      <sz val="12"/>
      <color theme="0"/>
      <name val="游ゴシック"/>
      <family val="3"/>
      <charset val="128"/>
      <scheme val="minor"/>
    </font>
    <font>
      <sz val="11"/>
      <color theme="5" tint="-0.249977111117893"/>
      <name val="UD デジタル 教科書体 NK-B"/>
      <family val="1"/>
      <charset val="128"/>
    </font>
    <font>
      <sz val="8"/>
      <color theme="5" tint="-0.249977111117893"/>
      <name val="UD デジタル 教科書体 NK-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5" fillId="2" borderId="1" xfId="0" applyFont="1" applyFill="1" applyBorder="1" applyAlignment="1">
      <alignment horizontal="center" vertical="center"/>
    </xf>
    <xf numFmtId="176" fontId="5" fillId="3" borderId="1" xfId="0" applyNumberFormat="1" applyFont="1" applyFill="1" applyBorder="1" applyAlignment="1" applyProtection="1">
      <alignment horizontal="center" vertical="center"/>
      <protection locked="0"/>
    </xf>
    <xf numFmtId="0" fontId="5" fillId="0" borderId="1" xfId="0" applyFont="1" applyBorder="1" applyAlignment="1">
      <alignment horizontal="left" vertical="center"/>
    </xf>
    <xf numFmtId="0" fontId="7" fillId="0" borderId="0" xfId="0" applyFont="1">
      <alignment vertical="center"/>
    </xf>
    <xf numFmtId="0" fontId="9" fillId="0" borderId="0" xfId="0" applyFont="1" applyAlignment="1">
      <alignment vertical="center" wrapText="1"/>
    </xf>
    <xf numFmtId="0" fontId="5" fillId="0" borderId="0" xfId="0" applyFont="1" applyAlignment="1">
      <alignment horizontal="left" vertical="center"/>
    </xf>
    <xf numFmtId="0" fontId="8" fillId="0" borderId="0" xfId="0" applyFont="1" applyAlignment="1">
      <alignment vertical="center" wrapText="1"/>
    </xf>
    <xf numFmtId="0" fontId="0" fillId="5" borderId="0" xfId="0" applyFill="1">
      <alignment vertical="center"/>
    </xf>
    <xf numFmtId="14" fontId="11" fillId="5" borderId="0" xfId="0" applyNumberFormat="1" applyFont="1" applyFill="1">
      <alignment vertical="center"/>
    </xf>
    <xf numFmtId="14" fontId="11" fillId="0" borderId="0" xfId="0" applyNumberFormat="1" applyFont="1">
      <alignment vertical="center"/>
    </xf>
    <xf numFmtId="14" fontId="11" fillId="4" borderId="0" xfId="0" applyNumberFormat="1" applyFont="1" applyFill="1">
      <alignment vertical="center"/>
    </xf>
    <xf numFmtId="14" fontId="12" fillId="0" borderId="0" xfId="0" applyNumberFormat="1"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vertical="center" wrapText="1"/>
    </xf>
    <xf numFmtId="38" fontId="16" fillId="0" borderId="0" xfId="1" applyFont="1">
      <alignment vertical="center"/>
    </xf>
    <xf numFmtId="0" fontId="15" fillId="0" borderId="0" xfId="0" applyFont="1" applyAlignment="1">
      <alignment horizontal="center" vertical="center"/>
    </xf>
    <xf numFmtId="0" fontId="18" fillId="0" borderId="0" xfId="0" applyFont="1" applyAlignment="1">
      <alignment vertical="center" wrapText="1"/>
    </xf>
    <xf numFmtId="0" fontId="26" fillId="0" borderId="0" xfId="0" applyFont="1">
      <alignment vertical="center"/>
    </xf>
    <xf numFmtId="0" fontId="5" fillId="0" borderId="0" xfId="0" applyFont="1">
      <alignment vertical="center"/>
    </xf>
    <xf numFmtId="0" fontId="21" fillId="4" borderId="0" xfId="0" applyFont="1" applyFill="1" applyProtection="1">
      <alignment vertical="center"/>
      <protection locked="0"/>
    </xf>
    <xf numFmtId="0" fontId="22" fillId="4" borderId="0" xfId="0" applyFont="1" applyFill="1" applyProtection="1">
      <alignment vertical="center"/>
      <protection locked="0"/>
    </xf>
    <xf numFmtId="0" fontId="20" fillId="4" borderId="0" xfId="0" applyFont="1" applyFill="1" applyAlignment="1" applyProtection="1">
      <alignment horizontal="center" vertical="center"/>
      <protection locked="0"/>
    </xf>
    <xf numFmtId="0" fontId="23" fillId="4" borderId="0" xfId="0" applyFont="1" applyFill="1" applyProtection="1">
      <alignment vertical="center"/>
      <protection locked="0"/>
    </xf>
    <xf numFmtId="0" fontId="23" fillId="4" borderId="0" xfId="0" applyFont="1" applyFill="1" applyAlignment="1" applyProtection="1">
      <alignment horizontal="center" vertical="center"/>
      <protection locked="0"/>
    </xf>
    <xf numFmtId="0" fontId="27" fillId="0" borderId="0" xfId="0" applyFont="1">
      <alignment vertical="center"/>
    </xf>
    <xf numFmtId="0" fontId="31" fillId="0" borderId="0" xfId="0" applyFont="1" applyAlignment="1">
      <alignment vertical="center" wrapText="1"/>
    </xf>
    <xf numFmtId="0" fontId="24" fillId="0" borderId="0" xfId="0" applyFont="1" applyAlignment="1" applyProtection="1">
      <alignment horizontal="center" vertical="center" wrapText="1"/>
      <protection locked="0"/>
    </xf>
    <xf numFmtId="0" fontId="34"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24" fillId="0" borderId="0" xfId="0" applyFont="1" applyProtection="1">
      <alignment vertical="center"/>
      <protection locked="0"/>
    </xf>
    <xf numFmtId="0" fontId="17" fillId="0" borderId="0" xfId="0" applyFont="1">
      <alignment vertical="center"/>
    </xf>
    <xf numFmtId="0" fontId="35"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horizontal="left" vertical="center" wrapText="1"/>
    </xf>
    <xf numFmtId="0" fontId="39" fillId="0" borderId="0" xfId="2" applyFont="1" applyAlignment="1">
      <alignment horizontal="right" vertical="center"/>
    </xf>
    <xf numFmtId="0" fontId="40" fillId="0" borderId="0" xfId="0" applyFont="1" applyAlignment="1">
      <alignment horizontal="right" vertical="center"/>
    </xf>
    <xf numFmtId="0" fontId="41" fillId="0" borderId="0" xfId="0" applyFont="1" applyAlignment="1">
      <alignment horizontal="right" vertical="center"/>
    </xf>
    <xf numFmtId="0" fontId="42" fillId="0" borderId="0" xfId="0" applyFont="1" applyAlignment="1">
      <alignment horizontal="right" vertical="center"/>
    </xf>
    <xf numFmtId="0" fontId="43" fillId="0" borderId="0" xfId="2" applyFont="1" applyAlignment="1">
      <alignment horizontal="right" vertical="center"/>
    </xf>
    <xf numFmtId="0" fontId="44" fillId="0" borderId="0" xfId="0" applyFont="1" applyAlignment="1">
      <alignment vertical="center" wrapText="1"/>
    </xf>
    <xf numFmtId="0" fontId="46"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24" fillId="0" borderId="5" xfId="0" applyFont="1" applyBorder="1" applyAlignment="1">
      <alignment vertical="center" wrapText="1"/>
    </xf>
    <xf numFmtId="0" fontId="3" fillId="0" borderId="0" xfId="0" applyFont="1" applyAlignment="1">
      <alignment vertical="center" wrapText="1"/>
    </xf>
    <xf numFmtId="0" fontId="3" fillId="0" borderId="0" xfId="0" applyFo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45" fillId="0" borderId="0" xfId="0" applyFont="1" applyAlignment="1">
      <alignment horizontal="center" vertical="center"/>
    </xf>
    <xf numFmtId="0" fontId="3" fillId="4" borderId="0" xfId="0" applyFont="1" applyFill="1" applyAlignment="1">
      <alignment horizontal="center" vertical="center"/>
    </xf>
    <xf numFmtId="0" fontId="0" fillId="0" borderId="0" xfId="0" applyAlignment="1">
      <alignment horizontal="center" vertical="center"/>
    </xf>
    <xf numFmtId="0" fontId="24" fillId="0" borderId="0" xfId="0" applyFont="1">
      <alignment vertical="center"/>
    </xf>
    <xf numFmtId="0" fontId="39" fillId="0" borderId="0" xfId="2" applyFont="1" applyAlignment="1">
      <alignment horizontal="right" vertical="center"/>
    </xf>
    <xf numFmtId="0" fontId="40" fillId="0" borderId="0" xfId="0" applyFont="1" applyAlignment="1">
      <alignment horizontal="right" vertical="center"/>
    </xf>
    <xf numFmtId="0" fontId="24" fillId="0" borderId="0" xfId="0" applyFont="1" applyAlignment="1">
      <alignment vertical="center" wrapText="1"/>
    </xf>
    <xf numFmtId="0" fontId="42" fillId="0" borderId="0" xfId="0" applyFont="1" applyAlignment="1">
      <alignment horizontal="right" vertical="center"/>
    </xf>
    <xf numFmtId="0" fontId="43" fillId="0" borderId="0" xfId="2" applyFont="1" applyAlignment="1">
      <alignment horizontal="right" vertical="center"/>
    </xf>
    <xf numFmtId="0" fontId="0" fillId="0" borderId="0" xfId="0" applyProtection="1">
      <alignment vertical="center"/>
      <protection locked="0"/>
    </xf>
    <xf numFmtId="180" fontId="5" fillId="0" borderId="0" xfId="1" applyNumberFormat="1" applyFont="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23">
    <dxf>
      <fill>
        <patternFill>
          <bgColor theme="0"/>
        </patternFill>
      </fill>
      <border>
        <left style="thin">
          <color theme="0"/>
        </left>
        <right style="thin">
          <color theme="0"/>
        </right>
        <top style="thin">
          <color theme="0"/>
        </top>
        <bottom style="thin">
          <color theme="0"/>
        </bottom>
        <vertical/>
        <horizontal/>
      </border>
    </dxf>
    <dxf>
      <fill>
        <patternFill>
          <bgColor rgb="FFCCFFCC"/>
        </patternFill>
      </fill>
    </dxf>
    <dxf>
      <font>
        <b val="0"/>
        <i val="0"/>
        <color auto="1"/>
      </font>
      <fill>
        <patternFill>
          <bgColor rgb="FFCCFFCC"/>
        </patternFill>
      </fill>
      <border>
        <left style="thin">
          <color auto="1"/>
        </left>
        <right style="thin">
          <color auto="1"/>
        </right>
        <top style="thin">
          <color auto="1"/>
        </top>
        <bottom style="thin">
          <color auto="1"/>
        </bottom>
        <vertical/>
        <horizontal/>
      </border>
    </dxf>
    <dxf>
      <font>
        <color theme="0"/>
      </font>
    </dxf>
    <dxf>
      <font>
        <color theme="0"/>
      </font>
    </dxf>
    <dxf>
      <fill>
        <patternFill>
          <bgColor rgb="FFCCFFCC"/>
        </patternFill>
      </fill>
      <border>
        <left style="thin">
          <color auto="1"/>
        </left>
        <right style="thin">
          <color auto="1"/>
        </right>
        <top style="thin">
          <color auto="1"/>
        </top>
        <bottom style="thin">
          <color auto="1"/>
        </bottom>
        <vertical/>
        <horizontal/>
      </border>
    </dxf>
    <dxf>
      <font>
        <color theme="0"/>
      </font>
    </dxf>
    <dxf>
      <font>
        <strike val="0"/>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dxf>
    <dxf>
      <font>
        <b/>
        <i val="0"/>
        <color rgb="FF7030A0"/>
      </font>
    </dxf>
    <dxf>
      <font>
        <b/>
        <i val="0"/>
        <strike val="0"/>
        <color rgb="FF0070C0"/>
      </font>
    </dxf>
    <dxf>
      <font>
        <b/>
        <i val="0"/>
        <color rgb="FF00B050"/>
      </font>
    </dxf>
    <dxf>
      <font>
        <strike val="0"/>
        <color auto="1"/>
      </font>
      <fill>
        <patternFill>
          <bgColor rgb="FFCCFFCC"/>
        </patternFill>
      </fill>
      <border>
        <left style="thin">
          <color auto="1"/>
        </left>
        <right style="thin">
          <color auto="1"/>
        </right>
        <top style="thin">
          <color auto="1"/>
        </top>
        <bottom style="thin">
          <color auto="1"/>
        </bottom>
        <vertical/>
        <horizontal/>
      </border>
    </dxf>
    <dxf>
      <font>
        <b/>
        <i val="0"/>
        <strike val="0"/>
        <color theme="0"/>
      </font>
      <fill>
        <patternFill>
          <bgColor rgb="FFFF0000"/>
        </patternFill>
      </fill>
    </dxf>
    <dxf>
      <font>
        <strike val="0"/>
        <color theme="0"/>
      </font>
      <border>
        <left/>
        <right/>
        <top/>
        <bottom/>
      </border>
    </dxf>
    <dxf>
      <font>
        <strike val="0"/>
        <color theme="0"/>
      </font>
      <border>
        <left/>
        <right/>
        <top/>
        <bottom/>
      </border>
    </dxf>
    <dxf>
      <font>
        <color theme="0"/>
      </font>
    </dxf>
    <dxf>
      <font>
        <strike val="0"/>
        <color theme="0"/>
      </font>
      <fill>
        <patternFill>
          <bgColor theme="0"/>
        </patternFill>
      </fill>
      <border>
        <left/>
        <right/>
        <top/>
        <bottom/>
        <vertical/>
        <horizontal/>
      </border>
    </dxf>
    <dxf>
      <font>
        <strike val="0"/>
        <color auto="1"/>
      </font>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theme="0"/>
      </font>
    </dxf>
    <dxf>
      <font>
        <strike val="0"/>
        <color theme="0"/>
      </font>
    </dxf>
    <dxf>
      <font>
        <color theme="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xdr:colOff>
      <xdr:row>6</xdr:row>
      <xdr:rowOff>45720</xdr:rowOff>
    </xdr:from>
    <xdr:to>
      <xdr:col>10</xdr:col>
      <xdr:colOff>30480</xdr:colOff>
      <xdr:row>11</xdr:row>
      <xdr:rowOff>30480</xdr:rowOff>
    </xdr:to>
    <xdr:sp macro="" textlink="">
      <xdr:nvSpPr>
        <xdr:cNvPr id="2" name="正方形/長方形 1">
          <a:extLst>
            <a:ext uri="{FF2B5EF4-FFF2-40B4-BE49-F238E27FC236}">
              <a16:creationId xmlns:a16="http://schemas.microsoft.com/office/drawing/2014/main" id="{4E5AF963-D977-405D-A82B-1851517B77A0}"/>
            </a:ext>
          </a:extLst>
        </xdr:cNvPr>
        <xdr:cNvSpPr/>
      </xdr:nvSpPr>
      <xdr:spPr>
        <a:xfrm>
          <a:off x="60960" y="1493520"/>
          <a:ext cx="9272270" cy="746760"/>
        </a:xfrm>
        <a:prstGeom prst="rect">
          <a:avLst/>
        </a:prstGeom>
        <a:noFill/>
        <a:ln w="6350">
          <a:solidFill>
            <a:schemeClr val="accent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env.go.jp/earth/report/h17-02/03.pdf" TargetMode="External"/><Relationship Id="rId7" Type="http://schemas.openxmlformats.org/officeDocument/2006/relationships/vmlDrawing" Target="../drawings/vmlDrawing1.vml"/><Relationship Id="rId2" Type="http://schemas.openxmlformats.org/officeDocument/2006/relationships/hyperlink" Target="https://www.env.go.jp/earth/report/h17-02/00.pdf" TargetMode="External"/><Relationship Id="rId1" Type="http://schemas.openxmlformats.org/officeDocument/2006/relationships/hyperlink" Target="https://www.env.go.jp/hourei/08/000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nv.go.jp/page_0042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D1D9-3E3D-463F-B6C0-D0A61872DC88}">
  <dimension ref="A1:V49"/>
  <sheetViews>
    <sheetView showGridLines="0" tabSelected="1" topLeftCell="A4" workbookViewId="0">
      <selection activeCell="A4" sqref="A4:B4"/>
    </sheetView>
  </sheetViews>
  <sheetFormatPr defaultRowHeight="18"/>
  <cols>
    <col min="2" max="2" width="40.33203125" bestFit="1" customWidth="1"/>
    <col min="3" max="3" width="12.4140625" bestFit="1" customWidth="1"/>
    <col min="14" max="14" width="8.6640625" hidden="1" customWidth="1"/>
  </cols>
  <sheetData>
    <row r="1" spans="1:22" ht="21" hidden="1" customHeight="1">
      <c r="A1" s="11"/>
      <c r="B1" s="12">
        <v>45930</v>
      </c>
      <c r="C1" s="12" t="s">
        <v>19</v>
      </c>
      <c r="D1" s="11"/>
      <c r="E1" s="11"/>
      <c r="F1" s="11"/>
      <c r="G1" s="11"/>
      <c r="H1" s="11"/>
      <c r="I1" s="11"/>
      <c r="J1" s="11"/>
    </row>
    <row r="2" spans="1:22" ht="3" hidden="1" customHeight="1">
      <c r="B2" s="13"/>
      <c r="C2" s="13"/>
    </row>
    <row r="3" spans="1:22" ht="21" hidden="1" customHeight="1">
      <c r="B3" s="14">
        <f ca="1">TODAY()</f>
        <v>45559</v>
      </c>
      <c r="C3" s="15" t="s">
        <v>20</v>
      </c>
    </row>
    <row r="4" spans="1:22" ht="30.5" customHeight="1">
      <c r="A4" s="59" t="s">
        <v>44</v>
      </c>
      <c r="B4" s="60"/>
      <c r="C4" s="61" t="s">
        <v>38</v>
      </c>
      <c r="D4" s="61"/>
      <c r="E4" s="61"/>
      <c r="F4" s="61"/>
      <c r="G4" s="61"/>
      <c r="H4" s="61"/>
      <c r="I4" s="20"/>
      <c r="J4" s="20"/>
    </row>
    <row r="5" spans="1:22" ht="20">
      <c r="C5" s="62" t="s">
        <v>39</v>
      </c>
      <c r="D5" s="62"/>
      <c r="E5" s="62"/>
      <c r="F5" s="62"/>
      <c r="G5" s="62"/>
      <c r="H5" s="62"/>
    </row>
    <row r="6" spans="1:22" ht="18.5">
      <c r="A6" s="1" t="s">
        <v>0</v>
      </c>
      <c r="C6" s="63" t="s">
        <v>31</v>
      </c>
      <c r="D6" s="64"/>
      <c r="E6" s="64"/>
      <c r="F6" s="64"/>
      <c r="G6" s="64"/>
    </row>
    <row r="7" spans="1:22" s="41" customFormat="1" ht="8" customHeight="1">
      <c r="A7" s="39"/>
      <c r="B7" s="40"/>
      <c r="C7" s="40"/>
      <c r="D7" s="40"/>
      <c r="E7" s="39"/>
      <c r="F7" s="42"/>
      <c r="G7" s="42"/>
      <c r="H7" s="43"/>
      <c r="I7" s="42"/>
      <c r="J7" s="42"/>
    </row>
    <row r="8" spans="1:22" ht="12" customHeight="1">
      <c r="A8" s="65" t="s">
        <v>32</v>
      </c>
      <c r="B8" s="65"/>
      <c r="C8" s="65"/>
      <c r="D8" s="65"/>
      <c r="E8" s="65"/>
      <c r="F8" s="65"/>
      <c r="G8" s="65"/>
      <c r="H8" s="65"/>
      <c r="I8" s="65"/>
      <c r="J8" s="65"/>
    </row>
    <row r="9" spans="1:22" s="41" customFormat="1" ht="8" customHeight="1">
      <c r="A9" s="66" t="s">
        <v>33</v>
      </c>
      <c r="B9" s="67"/>
      <c r="C9" s="67"/>
      <c r="D9" s="67"/>
      <c r="E9" s="67"/>
      <c r="F9" s="67"/>
      <c r="G9" s="67"/>
      <c r="H9" s="67"/>
      <c r="I9" s="67"/>
      <c r="J9" s="67"/>
    </row>
    <row r="10" spans="1:22" ht="24" customHeight="1">
      <c r="A10" s="68" t="s">
        <v>37</v>
      </c>
      <c r="B10" s="65"/>
      <c r="C10" s="65"/>
      <c r="D10" s="65"/>
      <c r="E10" s="65"/>
      <c r="F10" s="65"/>
      <c r="G10" s="65"/>
      <c r="H10" s="65"/>
      <c r="I10" s="65"/>
      <c r="J10" s="65"/>
      <c r="N10" s="44" t="s">
        <v>34</v>
      </c>
    </row>
    <row r="11" spans="1:22" s="41" customFormat="1" ht="8" customHeight="1">
      <c r="A11" s="39"/>
      <c r="B11" s="40"/>
      <c r="C11" s="40"/>
      <c r="D11" s="40"/>
      <c r="E11" s="66" t="s">
        <v>35</v>
      </c>
      <c r="F11" s="69"/>
      <c r="G11" s="69"/>
      <c r="H11" s="70" t="s">
        <v>36</v>
      </c>
      <c r="I11" s="69"/>
      <c r="J11" s="69"/>
    </row>
    <row r="12" spans="1:22" s="41" customFormat="1" ht="8" customHeight="1">
      <c r="A12" s="39"/>
      <c r="B12" s="40"/>
      <c r="C12" s="40"/>
      <c r="D12" s="40"/>
      <c r="E12" s="39"/>
      <c r="F12" s="42"/>
      <c r="G12" s="42"/>
      <c r="H12" s="43"/>
      <c r="I12" s="42"/>
      <c r="J12" s="42"/>
    </row>
    <row r="13" spans="1:22">
      <c r="A13" s="55" t="s">
        <v>22</v>
      </c>
      <c r="B13" s="55"/>
      <c r="C13" s="55"/>
      <c r="D13" s="55"/>
      <c r="E13" s="55"/>
      <c r="F13" s="55"/>
      <c r="G13" s="55"/>
      <c r="H13" s="55"/>
      <c r="I13" s="55"/>
      <c r="J13" s="55"/>
      <c r="K13" s="55"/>
    </row>
    <row r="14" spans="1:22">
      <c r="B14" s="2" t="s">
        <v>1</v>
      </c>
      <c r="C14" s="24"/>
      <c r="D14" s="32" t="str">
        <f>IF(C14="その他","→","")</f>
        <v/>
      </c>
      <c r="E14" s="71"/>
      <c r="F14" s="71"/>
      <c r="G14" s="71"/>
      <c r="H14" s="71"/>
    </row>
    <row r="16" spans="1:22" ht="29">
      <c r="A16" s="54" t="s">
        <v>25</v>
      </c>
      <c r="B16" s="55"/>
      <c r="C16" s="55"/>
      <c r="D16" s="55"/>
      <c r="E16" s="55"/>
      <c r="F16" s="55"/>
      <c r="G16" s="55"/>
      <c r="H16" s="55"/>
      <c r="I16" s="55"/>
      <c r="J16" s="55"/>
      <c r="K16" s="55"/>
      <c r="M16" s="2"/>
      <c r="N16" s="45" t="s">
        <v>43</v>
      </c>
      <c r="O16" s="2"/>
      <c r="P16" s="2"/>
      <c r="Q16" s="2"/>
      <c r="R16" s="2"/>
      <c r="S16" s="2"/>
      <c r="T16" s="2"/>
      <c r="U16" s="2"/>
      <c r="V16" s="2"/>
    </row>
    <row r="17" spans="1:22">
      <c r="B17" s="2" t="s">
        <v>27</v>
      </c>
      <c r="C17" s="25"/>
      <c r="N17" s="29"/>
    </row>
    <row r="18" spans="1:22">
      <c r="B18" s="2" t="s">
        <v>23</v>
      </c>
      <c r="C18" s="26"/>
      <c r="E18" s="22" t="str">
        <f>IF(C18="","",IF(C18="受ける","→ 3．の項目で、届出の必要性を確認してください。","届出は不要です。基準値を確認して遵守してください。"))</f>
        <v/>
      </c>
      <c r="N18" s="29"/>
    </row>
    <row r="19" spans="1:22">
      <c r="B19" s="23" t="s">
        <v>28</v>
      </c>
      <c r="E19" s="22"/>
      <c r="N19" s="29"/>
    </row>
    <row r="20" spans="1:22">
      <c r="N20" s="29"/>
    </row>
    <row r="21" spans="1:22" ht="29">
      <c r="A21" s="54" t="s">
        <v>30</v>
      </c>
      <c r="B21" s="55"/>
      <c r="C21" s="55"/>
      <c r="D21" s="55"/>
      <c r="E21" s="55"/>
      <c r="F21" s="55"/>
      <c r="G21" s="55"/>
      <c r="H21" s="55"/>
      <c r="I21" s="55"/>
      <c r="J21" s="55"/>
      <c r="K21" s="55"/>
      <c r="M21" s="2"/>
      <c r="N21" s="45" t="s">
        <v>43</v>
      </c>
      <c r="O21" s="2"/>
      <c r="P21" s="2"/>
      <c r="Q21" s="2"/>
      <c r="R21" s="2"/>
      <c r="S21" s="2"/>
      <c r="T21" s="2"/>
      <c r="U21" s="2"/>
      <c r="V21" s="2"/>
    </row>
    <row r="22" spans="1:22">
      <c r="B22" s="2" t="s">
        <v>24</v>
      </c>
      <c r="C22" s="27"/>
      <c r="N22" s="17" t="s">
        <v>21</v>
      </c>
    </row>
    <row r="23" spans="1:22">
      <c r="B23" s="2" t="s">
        <v>26</v>
      </c>
      <c r="C23" s="28"/>
      <c r="E23" s="22" t="str">
        <f>IF(C23="","",IF(C23="受ける","→ 3．の項目で、届出の必要性を確認してください。","届出は不要です。基準値を確認して遵守してください。"))</f>
        <v/>
      </c>
      <c r="N23" s="17">
        <f>IF(OR(C18="受ける",C23="受ける"),1,0)</f>
        <v>0</v>
      </c>
    </row>
    <row r="24" spans="1:22">
      <c r="B24" s="23" t="s">
        <v>28</v>
      </c>
      <c r="E24" s="22"/>
    </row>
    <row r="26" spans="1:22">
      <c r="A26" s="54" t="s">
        <v>47</v>
      </c>
      <c r="B26" s="55"/>
      <c r="C26" s="55"/>
      <c r="D26" s="55"/>
      <c r="E26" s="55"/>
      <c r="F26" s="55"/>
      <c r="G26" s="55"/>
      <c r="H26" s="55"/>
      <c r="I26" s="55"/>
      <c r="J26" s="55"/>
      <c r="K26" s="55"/>
      <c r="L26" s="3"/>
      <c r="M26" s="2"/>
      <c r="N26" s="2"/>
      <c r="O26" s="2"/>
      <c r="P26" s="2"/>
      <c r="Q26" s="2"/>
      <c r="R26" s="2"/>
      <c r="S26" s="2"/>
      <c r="T26" s="2"/>
      <c r="U26" s="2"/>
      <c r="V26" s="2"/>
    </row>
    <row r="27" spans="1:22">
      <c r="B27" s="4" t="s">
        <v>10</v>
      </c>
      <c r="C27" s="4" t="s">
        <v>2</v>
      </c>
      <c r="D27" s="56" t="s">
        <v>7</v>
      </c>
      <c r="E27" s="57"/>
      <c r="F27" s="57"/>
      <c r="G27" s="57"/>
      <c r="H27" s="57"/>
      <c r="I27" s="57"/>
      <c r="J27" s="57"/>
      <c r="K27" s="58"/>
    </row>
    <row r="28" spans="1:22">
      <c r="B28" s="6" t="s">
        <v>3</v>
      </c>
      <c r="C28" s="5"/>
      <c r="D28" s="50" t="s">
        <v>12</v>
      </c>
      <c r="E28" s="51"/>
      <c r="F28" s="51"/>
      <c r="G28" s="51"/>
      <c r="H28" s="51"/>
      <c r="I28" s="51"/>
      <c r="J28" s="51"/>
      <c r="K28" s="52"/>
    </row>
    <row r="29" spans="1:22">
      <c r="B29" s="6" t="s">
        <v>4</v>
      </c>
      <c r="C29" s="5"/>
      <c r="D29" s="50" t="s">
        <v>13</v>
      </c>
      <c r="E29" s="51"/>
      <c r="F29" s="51"/>
      <c r="G29" s="51"/>
      <c r="H29" s="51"/>
      <c r="I29" s="51"/>
      <c r="J29" s="51"/>
      <c r="K29" s="52"/>
    </row>
    <row r="30" spans="1:22">
      <c r="B30" s="6" t="s">
        <v>6</v>
      </c>
      <c r="C30" s="5"/>
      <c r="D30" s="50" t="s">
        <v>14</v>
      </c>
      <c r="E30" s="51"/>
      <c r="F30" s="51"/>
      <c r="G30" s="51"/>
      <c r="H30" s="51"/>
      <c r="I30" s="51"/>
      <c r="J30" s="51"/>
      <c r="K30" s="52"/>
    </row>
    <row r="31" spans="1:22" ht="18" customHeight="1">
      <c r="B31" s="6" t="s">
        <v>5</v>
      </c>
      <c r="C31" s="5"/>
      <c r="D31" s="50"/>
      <c r="E31" s="51"/>
      <c r="F31" s="51"/>
      <c r="G31" s="51"/>
      <c r="H31" s="51"/>
      <c r="I31" s="51"/>
      <c r="J31" s="51"/>
      <c r="K31" s="52"/>
    </row>
    <row r="32" spans="1:22" ht="45">
      <c r="B32" s="8" t="str">
        <f>IF(SUM(C28:C31)&gt;10,"合計10台までしか対応していません。10台以下で個々の機器を確認してください。","")</f>
        <v/>
      </c>
      <c r="D32" s="53" t="s">
        <v>29</v>
      </c>
      <c r="E32" s="53"/>
      <c r="F32" s="53"/>
      <c r="G32" s="53"/>
      <c r="H32" s="53"/>
      <c r="I32" s="53"/>
      <c r="J32" s="53"/>
      <c r="K32" s="53"/>
      <c r="M32" s="10"/>
      <c r="N32" s="21" t="s">
        <v>9</v>
      </c>
      <c r="O32" s="10"/>
      <c r="P32" s="10"/>
      <c r="Q32" s="10"/>
      <c r="R32" s="10"/>
      <c r="S32" s="10"/>
    </row>
    <row r="33" spans="1:15">
      <c r="A33" s="2" t="s">
        <v>46</v>
      </c>
      <c r="B33" s="9"/>
    </row>
    <row r="34" spans="1:15">
      <c r="B34" s="23" t="str">
        <f>IF($D$42=1,"工場で使用している名称","")</f>
        <v/>
      </c>
      <c r="C34" s="30" t="str">
        <f>IF($D$42=1,"社内で使用している名称","")</f>
        <v/>
      </c>
      <c r="D34" s="34"/>
      <c r="E34" s="34"/>
      <c r="F34" s="34"/>
      <c r="G34" s="34"/>
      <c r="H34" s="34"/>
      <c r="I34" s="34"/>
      <c r="J34" s="34"/>
      <c r="K34" s="34"/>
      <c r="L34" s="34"/>
      <c r="M34" s="34"/>
    </row>
    <row r="35" spans="1:15" ht="21">
      <c r="B35" s="23" t="str">
        <f>IF($D$42=1,"機器の種類","")</f>
        <v/>
      </c>
      <c r="C35" s="30" t="str">
        <f>IF($D$42=1,"プルダウンから選択する","")</f>
        <v/>
      </c>
      <c r="D35" s="31"/>
      <c r="E35" s="31"/>
      <c r="F35" s="31"/>
      <c r="G35" s="31"/>
      <c r="H35" s="31"/>
      <c r="I35" s="31"/>
      <c r="J35" s="31"/>
      <c r="K35" s="31"/>
      <c r="L35" s="31"/>
      <c r="M35" s="31"/>
    </row>
    <row r="36" spans="1:15">
      <c r="B36" s="23" t="str">
        <f>IF($D$42=1,"原動機の定格出力","")</f>
        <v/>
      </c>
      <c r="C36" s="30" t="str">
        <f>IF($D$42=1,"仕様書または        納入業者に確認","")</f>
        <v/>
      </c>
      <c r="D36" s="72"/>
      <c r="E36" s="72"/>
      <c r="F36" s="72"/>
      <c r="G36" s="72"/>
      <c r="H36" s="72"/>
      <c r="I36" s="72"/>
      <c r="J36" s="72"/>
      <c r="K36" s="72"/>
      <c r="L36" s="72"/>
      <c r="M36" s="72"/>
    </row>
    <row r="37" spans="1:15">
      <c r="B37" s="23" t="str">
        <f>IF(N47&gt;=1,"低振動型圧縮機の型式指定","")</f>
        <v/>
      </c>
      <c r="C37" s="30" t="str">
        <f>IF(N47&gt;=1,"HPで確認","")</f>
        <v/>
      </c>
      <c r="D37" s="33"/>
      <c r="E37" s="33"/>
      <c r="F37" s="33"/>
      <c r="G37" s="33"/>
      <c r="H37" s="33"/>
      <c r="I37" s="33"/>
      <c r="J37" s="33"/>
      <c r="K37" s="33"/>
      <c r="L37" s="33"/>
      <c r="M37" s="33"/>
    </row>
    <row r="38" spans="1:15">
      <c r="B38" s="38"/>
      <c r="C38" s="48" t="str">
        <f ca="1">IF(B3&gt;B1,"",IF(OR(D46="〇",E46="〇",F46="〇",G46="〇",H46="〇",I46="〇",J46="〇",K46="〇",L46="〇",M46="〇"),"緑色文字の機器は、騒音規制法の届出が必要です。測定義務ではありませんが、敷地境界で基準値遵守を確認してください。",""))</f>
        <v/>
      </c>
      <c r="D38" s="47"/>
      <c r="E38" s="47"/>
      <c r="F38" s="47"/>
      <c r="G38" s="47"/>
      <c r="H38" s="47"/>
      <c r="I38" s="47"/>
      <c r="J38" s="47"/>
      <c r="K38" s="47"/>
      <c r="L38" s="47"/>
      <c r="M38" s="47"/>
    </row>
    <row r="39" spans="1:15">
      <c r="B39" s="36"/>
      <c r="C39" s="49" t="str">
        <f ca="1">IF(B3&gt;B1,"",IF(OR(D45=3,E45=3,F45=3,G45=3,H45=3,I45=3,J45=3,K45=3,L45=3,M45=3),"",IF(OR(D44=2,E44=2,F44=2,G44=2,H44=2,I44=2,J44=2,K44=2,L44=2,M44=2),"青色文字の機器は、振動規制法の届出が必要です。測定義務ではありませんが、敷地境界で基準値遵守を確認してください。","")))</f>
        <v/>
      </c>
      <c r="D39" s="47"/>
      <c r="E39" s="47"/>
      <c r="F39" s="47"/>
      <c r="G39" s="47"/>
      <c r="H39" s="47"/>
      <c r="I39" s="47"/>
      <c r="J39" s="47"/>
      <c r="K39" s="47"/>
      <c r="L39" s="47"/>
      <c r="M39" s="47"/>
    </row>
    <row r="40" spans="1:15" ht="27.5" customHeight="1">
      <c r="B40" s="37"/>
      <c r="C40" s="46" t="str">
        <f ca="1">IF(B3&gt;B1,"",IF(OR(D45=3,E45=3,F45=3,G45=3,H45=3,I45=3,J45=3,K45=3,L45=3,M45=3),"紫色文字の機器は、騒音規制法および振動規制法の両方の届出が必要です。測定義務ではありませんが、敷地境界で基準値遵守を確認してください。",""))</f>
        <v/>
      </c>
      <c r="D40" s="47"/>
      <c r="E40" s="47"/>
      <c r="F40" s="47"/>
      <c r="G40" s="47"/>
      <c r="H40" s="47"/>
      <c r="I40" s="47"/>
      <c r="J40" s="47"/>
      <c r="K40" s="47"/>
      <c r="L40" s="47"/>
      <c r="M40" s="47"/>
    </row>
    <row r="42" spans="1:15" ht="12" hidden="1" customHeight="1">
      <c r="A42" s="7"/>
      <c r="B42" s="18" t="s">
        <v>45</v>
      </c>
      <c r="C42" s="18"/>
      <c r="D42" s="17">
        <f>IF(SUM($C$28:$C$31)&gt;=1,1,0)</f>
        <v>0</v>
      </c>
      <c r="E42" s="17">
        <f>IF(SUM($C$28:$C$31)&gt;=2,1,0)</f>
        <v>0</v>
      </c>
      <c r="F42" s="17">
        <f>IF(SUM($C$28:$C$31)&gt;=3,1,0)</f>
        <v>0</v>
      </c>
      <c r="G42" s="17">
        <f>IF(SUM($C$28:$C$31)&gt;=4,1,0)</f>
        <v>0</v>
      </c>
      <c r="H42" s="17">
        <f>IF(SUM($C$28:$C$31)&gt;=5,1,0)</f>
        <v>0</v>
      </c>
      <c r="I42" s="17">
        <f>IF(SUM($C$28:$C$31)&gt;=6,1,0)</f>
        <v>0</v>
      </c>
      <c r="J42" s="17">
        <f>IF(SUM($C$28:$C$31)&gt;=7,1,0)</f>
        <v>0</v>
      </c>
      <c r="K42" s="17">
        <f>IF(SUM($C$28:$C$31)&gt;=8,1,0)</f>
        <v>0</v>
      </c>
      <c r="L42" s="17">
        <f>IF(SUM($C$28:$C$31)&gt;=9,1,0)</f>
        <v>0</v>
      </c>
      <c r="M42" s="17">
        <f>IF(SUM($C$28:$C$31)&gt;=10,1,0)</f>
        <v>0</v>
      </c>
      <c r="N42" s="19"/>
      <c r="O42" s="18"/>
    </row>
    <row r="43" spans="1:15" ht="12" hidden="1" customHeight="1">
      <c r="A43" s="7"/>
      <c r="B43" s="18" t="s">
        <v>11</v>
      </c>
      <c r="C43" s="18"/>
      <c r="D43" s="17">
        <f t="shared" ref="D43:M43" si="0">IF(AND($C$18="受ける",D42=1,OR(AND(D35="送風機",D36&gt;=7.5),AND(D35="空気圧縮機",D36&gt;=7.5),D35="印刷機械",D35="合成樹脂用射出成形機")),1,0)</f>
        <v>0</v>
      </c>
      <c r="E43" s="17">
        <f t="shared" si="0"/>
        <v>0</v>
      </c>
      <c r="F43" s="17">
        <f t="shared" si="0"/>
        <v>0</v>
      </c>
      <c r="G43" s="17">
        <f t="shared" si="0"/>
        <v>0</v>
      </c>
      <c r="H43" s="17">
        <f t="shared" si="0"/>
        <v>0</v>
      </c>
      <c r="I43" s="17">
        <f t="shared" si="0"/>
        <v>0</v>
      </c>
      <c r="J43" s="17">
        <f t="shared" si="0"/>
        <v>0</v>
      </c>
      <c r="K43" s="17">
        <f t="shared" si="0"/>
        <v>0</v>
      </c>
      <c r="L43" s="17">
        <f t="shared" si="0"/>
        <v>0</v>
      </c>
      <c r="M43" s="17">
        <f t="shared" si="0"/>
        <v>0</v>
      </c>
      <c r="N43" s="19">
        <f>SUM(D43:M43)+0.1</f>
        <v>0.1</v>
      </c>
      <c r="O43" s="18" t="s">
        <v>8</v>
      </c>
    </row>
    <row r="44" spans="1:15" ht="12" hidden="1" customHeight="1">
      <c r="A44" s="7"/>
      <c r="B44" s="18" t="s">
        <v>15</v>
      </c>
      <c r="C44" s="18"/>
      <c r="D44" s="17">
        <f t="shared" ref="D44:M44" si="1">IF(AND($C$23="受ける",D42=1,OR(AND(D35="空気圧縮機",D36&gt;=7.5,D37="無"),AND(D35="印刷機械",D36&gt;=2.2),D35="合成樹脂用射出成形機")),2,0)</f>
        <v>0</v>
      </c>
      <c r="E44" s="17">
        <f t="shared" si="1"/>
        <v>0</v>
      </c>
      <c r="F44" s="17">
        <f t="shared" si="1"/>
        <v>0</v>
      </c>
      <c r="G44" s="17">
        <f t="shared" si="1"/>
        <v>0</v>
      </c>
      <c r="H44" s="17">
        <f t="shared" si="1"/>
        <v>0</v>
      </c>
      <c r="I44" s="17">
        <f t="shared" si="1"/>
        <v>0</v>
      </c>
      <c r="J44" s="17">
        <f t="shared" si="1"/>
        <v>0</v>
      </c>
      <c r="K44" s="17">
        <f t="shared" si="1"/>
        <v>0</v>
      </c>
      <c r="L44" s="17">
        <f t="shared" si="1"/>
        <v>0</v>
      </c>
      <c r="M44" s="17">
        <f t="shared" si="1"/>
        <v>0</v>
      </c>
      <c r="N44" s="19">
        <f>SUM(D44:M44)+0.1</f>
        <v>0.1</v>
      </c>
      <c r="O44" s="18" t="s">
        <v>16</v>
      </c>
    </row>
    <row r="45" spans="1:15" ht="12" hidden="1" customHeight="1">
      <c r="A45" s="7"/>
      <c r="B45" s="18" t="s">
        <v>18</v>
      </c>
      <c r="C45" s="18"/>
      <c r="D45" s="17">
        <f t="shared" ref="D45:M45" si="2">SUM(D43:D44)</f>
        <v>0</v>
      </c>
      <c r="E45" s="17">
        <f t="shared" si="2"/>
        <v>0</v>
      </c>
      <c r="F45" s="17">
        <f t="shared" si="2"/>
        <v>0</v>
      </c>
      <c r="G45" s="17">
        <f t="shared" si="2"/>
        <v>0</v>
      </c>
      <c r="H45" s="17">
        <f t="shared" si="2"/>
        <v>0</v>
      </c>
      <c r="I45" s="17">
        <f t="shared" si="2"/>
        <v>0</v>
      </c>
      <c r="J45" s="17">
        <f t="shared" si="2"/>
        <v>0</v>
      </c>
      <c r="K45" s="17">
        <f t="shared" si="2"/>
        <v>0</v>
      </c>
      <c r="L45" s="17">
        <f t="shared" si="2"/>
        <v>0</v>
      </c>
      <c r="M45" s="17">
        <f t="shared" si="2"/>
        <v>0</v>
      </c>
      <c r="N45" s="19">
        <f>SUM(D45:M45)</f>
        <v>0</v>
      </c>
      <c r="O45" s="18" t="s">
        <v>17</v>
      </c>
    </row>
    <row r="46" spans="1:15" ht="12" hidden="1" customHeight="1">
      <c r="A46" s="7"/>
      <c r="B46" s="18" t="s">
        <v>42</v>
      </c>
      <c r="C46" s="18"/>
      <c r="D46" s="17" t="str">
        <f>IF(AND(D43=1,NOT(D45=3)),"〇","--")</f>
        <v>--</v>
      </c>
      <c r="E46" s="17" t="str">
        <f t="shared" ref="E46:M46" si="3">IF(AND(E43=1,NOT(E45=3)),"〇","--")</f>
        <v>--</v>
      </c>
      <c r="F46" s="17" t="str">
        <f t="shared" si="3"/>
        <v>--</v>
      </c>
      <c r="G46" s="17" t="str">
        <f t="shared" si="3"/>
        <v>--</v>
      </c>
      <c r="H46" s="17" t="str">
        <f t="shared" si="3"/>
        <v>--</v>
      </c>
      <c r="I46" s="17" t="str">
        <f t="shared" si="3"/>
        <v>--</v>
      </c>
      <c r="J46" s="17" t="str">
        <f t="shared" si="3"/>
        <v>--</v>
      </c>
      <c r="K46" s="17" t="str">
        <f t="shared" si="3"/>
        <v>--</v>
      </c>
      <c r="L46" s="17" t="str">
        <f t="shared" si="3"/>
        <v>--</v>
      </c>
      <c r="M46" s="17" t="str">
        <f t="shared" si="3"/>
        <v>--</v>
      </c>
      <c r="N46" s="19"/>
      <c r="O46" s="18"/>
    </row>
    <row r="47" spans="1:15" ht="12" hidden="1" customHeight="1">
      <c r="A47" s="7"/>
      <c r="B47" s="35" t="s">
        <v>40</v>
      </c>
      <c r="C47" s="35"/>
      <c r="D47" s="17">
        <f t="shared" ref="D47:M47" si="4">IF(AND(D$35="空気圧縮機",D$42=1),1,0)</f>
        <v>0</v>
      </c>
      <c r="E47" s="17">
        <f t="shared" si="4"/>
        <v>0</v>
      </c>
      <c r="F47" s="17">
        <f t="shared" si="4"/>
        <v>0</v>
      </c>
      <c r="G47" s="17">
        <f t="shared" si="4"/>
        <v>0</v>
      </c>
      <c r="H47" s="17">
        <f t="shared" si="4"/>
        <v>0</v>
      </c>
      <c r="I47" s="17">
        <f t="shared" si="4"/>
        <v>0</v>
      </c>
      <c r="J47" s="17">
        <f t="shared" si="4"/>
        <v>0</v>
      </c>
      <c r="K47" s="17">
        <f t="shared" si="4"/>
        <v>0</v>
      </c>
      <c r="L47" s="17">
        <f t="shared" si="4"/>
        <v>0</v>
      </c>
      <c r="M47" s="17">
        <f t="shared" si="4"/>
        <v>0</v>
      </c>
      <c r="N47" s="19">
        <f>SUM(D47:M47)</f>
        <v>0</v>
      </c>
      <c r="O47" s="18"/>
    </row>
    <row r="48" spans="1:15" ht="12" hidden="1" customHeight="1">
      <c r="A48" s="7"/>
      <c r="B48" s="35" t="s">
        <v>41</v>
      </c>
      <c r="C48" s="18"/>
      <c r="D48" s="17">
        <f t="shared" ref="D48:M48" si="5">IF(AND(D$35="合成樹脂用射出成形機",D$42=1),1,0)</f>
        <v>0</v>
      </c>
      <c r="E48" s="17">
        <f t="shared" si="5"/>
        <v>0</v>
      </c>
      <c r="F48" s="17">
        <f t="shared" si="5"/>
        <v>0</v>
      </c>
      <c r="G48" s="17">
        <f t="shared" si="5"/>
        <v>0</v>
      </c>
      <c r="H48" s="17">
        <f t="shared" si="5"/>
        <v>0</v>
      </c>
      <c r="I48" s="17">
        <f t="shared" si="5"/>
        <v>0</v>
      </c>
      <c r="J48" s="17">
        <f t="shared" si="5"/>
        <v>0</v>
      </c>
      <c r="K48" s="17">
        <f t="shared" si="5"/>
        <v>0</v>
      </c>
      <c r="L48" s="17">
        <f t="shared" si="5"/>
        <v>0</v>
      </c>
      <c r="M48" s="17">
        <f t="shared" si="5"/>
        <v>0</v>
      </c>
      <c r="N48" s="19"/>
      <c r="O48" s="18"/>
    </row>
    <row r="49" spans="1:15" ht="12" customHeight="1">
      <c r="A49" s="7"/>
      <c r="C49" s="18"/>
      <c r="D49" s="16"/>
      <c r="E49" s="16"/>
      <c r="F49" s="16"/>
      <c r="G49" s="16"/>
      <c r="H49" s="16"/>
      <c r="I49" s="16"/>
      <c r="J49" s="16"/>
      <c r="K49" s="16"/>
      <c r="L49" s="16"/>
      <c r="M49" s="16"/>
      <c r="N49" s="19"/>
      <c r="O49" s="18"/>
    </row>
  </sheetData>
  <sheetProtection algorithmName="SHA-512" hashValue="wtzo3Q6cfJH+P2eubgaOp97ELwdQDCGTueC+MHIAsVjAhrC73fvsgUuTvjPBWbOVQ4UJVwFIMc3Z9ubstAXD9w==" saltValue="so1LWtomDIXEb2mDd+7jgw==" spinCount="100000" sheet="1" objects="1" scenarios="1"/>
  <dataConsolidate/>
  <mergeCells count="23">
    <mergeCell ref="D30:K30"/>
    <mergeCell ref="A16:K16"/>
    <mergeCell ref="A4:B4"/>
    <mergeCell ref="C4:H4"/>
    <mergeCell ref="C5:H5"/>
    <mergeCell ref="C6:G6"/>
    <mergeCell ref="A8:J8"/>
    <mergeCell ref="A9:J9"/>
    <mergeCell ref="A10:J10"/>
    <mergeCell ref="E11:G11"/>
    <mergeCell ref="H11:J11"/>
    <mergeCell ref="A13:K13"/>
    <mergeCell ref="E14:H14"/>
    <mergeCell ref="A21:K21"/>
    <mergeCell ref="A26:K26"/>
    <mergeCell ref="D27:K27"/>
    <mergeCell ref="D28:K28"/>
    <mergeCell ref="D29:K29"/>
    <mergeCell ref="C40:M40"/>
    <mergeCell ref="C38:M38"/>
    <mergeCell ref="C39:M39"/>
    <mergeCell ref="D31:K31"/>
    <mergeCell ref="D32:K32"/>
  </mergeCells>
  <phoneticPr fontId="1"/>
  <conditionalFormatting sqref="A33">
    <cfRule type="expression" dxfId="22" priority="19">
      <formula>$D$42&lt;&gt;1</formula>
    </cfRule>
  </conditionalFormatting>
  <conditionalFormatting sqref="A26:K26 A33">
    <cfRule type="expression" dxfId="21" priority="18">
      <formula>$N$23&lt;&gt;1</formula>
    </cfRule>
  </conditionalFormatting>
  <conditionalFormatting sqref="B38:B39">
    <cfRule type="expression" dxfId="20" priority="12">
      <formula>$N$23&lt;&gt;1</formula>
    </cfRule>
  </conditionalFormatting>
  <conditionalFormatting sqref="B34:C36">
    <cfRule type="expression" dxfId="19" priority="20">
      <formula>$D$42=1</formula>
    </cfRule>
  </conditionalFormatting>
  <conditionalFormatting sqref="B37:C37">
    <cfRule type="expression" dxfId="18" priority="15">
      <formula>$N$47&lt;&gt;0</formula>
    </cfRule>
  </conditionalFormatting>
  <conditionalFormatting sqref="B27:M32 B34:M37">
    <cfRule type="expression" dxfId="17" priority="1">
      <formula>$N$23&lt;&gt;1</formula>
    </cfRule>
  </conditionalFormatting>
  <conditionalFormatting sqref="C38:C40">
    <cfRule type="expression" dxfId="16" priority="14">
      <formula>$N$23&lt;&gt;1</formula>
    </cfRule>
  </conditionalFormatting>
  <conditionalFormatting sqref="C42:C46">
    <cfRule type="expression" dxfId="15" priority="17">
      <formula>#REF!=0</formula>
    </cfRule>
  </conditionalFormatting>
  <conditionalFormatting sqref="C47:C49">
    <cfRule type="expression" dxfId="14" priority="16">
      <formula>#REF!=0</formula>
    </cfRule>
  </conditionalFormatting>
  <conditionalFormatting sqref="C4:H5">
    <cfRule type="expression" dxfId="13" priority="7">
      <formula>$B$3&gt;$B$1</formula>
    </cfRule>
  </conditionalFormatting>
  <conditionalFormatting sqref="D34:M35">
    <cfRule type="expression" dxfId="12" priority="21">
      <formula>D$42=1</formula>
    </cfRule>
  </conditionalFormatting>
  <conditionalFormatting sqref="D34:M37">
    <cfRule type="expression" dxfId="11" priority="8">
      <formula>D$45=1</formula>
    </cfRule>
    <cfRule type="expression" dxfId="10" priority="9">
      <formula>D$45=2</formula>
    </cfRule>
    <cfRule type="expression" dxfId="9" priority="10">
      <formula>D$45=3</formula>
    </cfRule>
  </conditionalFormatting>
  <conditionalFormatting sqref="D35:M35">
    <cfRule type="expression" dxfId="8" priority="6">
      <formula>D$42=0</formula>
    </cfRule>
  </conditionalFormatting>
  <conditionalFormatting sqref="D36:M36">
    <cfRule type="expression" dxfId="7" priority="2">
      <formula>D$42=0</formula>
    </cfRule>
    <cfRule type="expression" dxfId="6" priority="3">
      <formula>D$48=1</formula>
    </cfRule>
    <cfRule type="expression" dxfId="5" priority="11">
      <formula>D$48&lt;&gt;1</formula>
    </cfRule>
  </conditionalFormatting>
  <conditionalFormatting sqref="D37:M37">
    <cfRule type="expression" dxfId="4" priority="5">
      <formula>D$47&lt;&gt;1</formula>
    </cfRule>
    <cfRule type="expression" dxfId="3" priority="23">
      <formula>D$42&lt;&gt;1</formula>
    </cfRule>
    <cfRule type="expression" dxfId="2" priority="24">
      <formula>D$47=1</formula>
    </cfRule>
  </conditionalFormatting>
  <conditionalFormatting sqref="E14:H14">
    <cfRule type="expression" dxfId="1" priority="13">
      <formula>$C$14="その他"</formula>
    </cfRule>
  </conditionalFormatting>
  <conditionalFormatting sqref="H42">
    <cfRule type="expression" dxfId="0" priority="25">
      <formula>H$42=0</formula>
    </cfRule>
  </conditionalFormatting>
  <dataValidations count="7">
    <dataValidation type="list" allowBlank="1" showInputMessage="1" showErrorMessage="1" sqref="C14" xr:uid="{6CFDA5B1-6745-48C3-B27F-D7126AB17B9B}">
      <formula1>"準工業地域,工業地域,工業専用地域,その他"</formula1>
    </dataValidation>
    <dataValidation type="list" allowBlank="1" showInputMessage="1" showErrorMessage="1" sqref="C17" xr:uid="{1C0CDE64-9859-4F9D-8F7D-297A706E57FA}">
      <formula1>"第1種区域,第2種区域,第3種区域,第4種区域"</formula1>
    </dataValidation>
    <dataValidation type="list" allowBlank="1" showInputMessage="1" showErrorMessage="1" sqref="C22" xr:uid="{2E36A4C3-60A9-4548-80B6-93D5B8FACB71}">
      <formula1>"第1種区域,第2種区域"</formula1>
    </dataValidation>
    <dataValidation type="list" allowBlank="1" showInputMessage="1" showErrorMessage="1" sqref="C18 C23" xr:uid="{FFFCD522-E5A2-4F25-B5E8-7470EA14FA8F}">
      <formula1>"受ける,受けない"</formula1>
    </dataValidation>
    <dataValidation type="list" allowBlank="1" showInputMessage="1" showErrorMessage="1" sqref="D35:M35" xr:uid="{77384D89-7139-4DED-BD3B-E40351DA25CB}">
      <formula1>"送風機,空気圧縮機,印刷機械,合成樹脂用射出成形機"</formula1>
    </dataValidation>
    <dataValidation type="list" allowBlank="1" showInputMessage="1" showErrorMessage="1" sqref="E37:M37" xr:uid="{6022ED99-EF8E-42DE-8606-4179415E12AC}">
      <formula1>"有,無"</formula1>
    </dataValidation>
    <dataValidation type="list" showInputMessage="1" showErrorMessage="1" sqref="D37" xr:uid="{7B80149A-176C-4A02-B393-7F83EDFB2F61}">
      <formula1>"有,無"</formula1>
    </dataValidation>
  </dataValidations>
  <hyperlinks>
    <hyperlink ref="A9" r:id="rId1" xr:uid="{098BAE3B-F8D0-4ECB-817C-1A392CD0DD1F}"/>
    <hyperlink ref="E11" r:id="rId2" xr:uid="{14082535-DB22-4F11-B40D-4A1F877BC913}"/>
    <hyperlink ref="H11" r:id="rId3" xr:uid="{70290110-86C7-4A09-9730-6A208131038E}"/>
    <hyperlink ref="C37" r:id="rId4" display="https://www.env.go.jp/page_00429.html" xr:uid="{FA2C93E4-0B7D-43EE-9352-FF6078CD9BE7}"/>
  </hyperlinks>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騒音・振動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dc:creator>
  <cp:lastModifiedBy>純平 菅藤</cp:lastModifiedBy>
  <dcterms:created xsi:type="dcterms:W3CDTF">2023-09-21T06:43:52Z</dcterms:created>
  <dcterms:modified xsi:type="dcterms:W3CDTF">2024-09-24T09:20:22Z</dcterms:modified>
</cp:coreProperties>
</file>